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400" yWindow="-60" windowWidth="47200" windowHeight="27460" tabRatio="500"/>
  </bookViews>
  <sheets>
    <sheet name="Feuil1" sheetId="1" r:id="rId1"/>
    <sheet name="2217 20t 860Kv" sheetId="2" r:id="rId2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11" i="1"/>
  <c r="F12"/>
  <c r="F13"/>
  <c r="F10"/>
  <c r="I3"/>
  <c r="H33"/>
  <c r="H40"/>
  <c r="H34"/>
  <c r="B13"/>
  <c r="I5"/>
  <c r="B5"/>
  <c r="J5"/>
  <c r="J4"/>
  <c r="C5"/>
  <c r="D5"/>
  <c r="E5"/>
  <c r="F5"/>
  <c r="G5"/>
  <c r="H5"/>
  <c r="H38"/>
  <c r="H39"/>
</calcChain>
</file>

<file path=xl/sharedStrings.xml><?xml version="1.0" encoding="utf-8"?>
<sst xmlns="http://schemas.openxmlformats.org/spreadsheetml/2006/main" count="53" uniqueCount="46">
  <si>
    <t>3D</t>
    <phoneticPr fontId="1" type="noConversion"/>
  </si>
  <si>
    <t>EPP</t>
    <phoneticPr fontId="1" type="noConversion"/>
  </si>
  <si>
    <t>moteur</t>
    <phoneticPr fontId="1" type="noConversion"/>
  </si>
  <si>
    <t>Rx</t>
    <phoneticPr fontId="1" type="noConversion"/>
  </si>
  <si>
    <t>ESC</t>
    <phoneticPr fontId="1" type="noConversion"/>
  </si>
  <si>
    <t>train carbone</t>
    <phoneticPr fontId="1" type="noConversion"/>
  </si>
  <si>
    <t>servos</t>
    <phoneticPr fontId="1" type="noConversion"/>
  </si>
  <si>
    <t>tringlerie</t>
    <phoneticPr fontId="1" type="noConversion"/>
  </si>
  <si>
    <t>couple produit</t>
    <phoneticPr fontId="1" type="noConversion"/>
  </si>
  <si>
    <t>LiPo</t>
    <phoneticPr fontId="1" type="noConversion"/>
  </si>
  <si>
    <t>total CG</t>
    <phoneticPr fontId="1" type="noConversion"/>
  </si>
  <si>
    <t>pour 2 triangles</t>
    <phoneticPr fontId="1" type="noConversion"/>
  </si>
  <si>
    <t>rectangle de jonction des triangles</t>
    <phoneticPr fontId="1" type="noConversion"/>
  </si>
  <si>
    <t>rectangle bord de fuite</t>
    <phoneticPr fontId="1" type="noConversion"/>
  </si>
  <si>
    <t>calcul surface</t>
    <phoneticPr fontId="1" type="noConversion"/>
  </si>
  <si>
    <t>surface alaire</t>
    <phoneticPr fontId="1" type="noConversion"/>
  </si>
  <si>
    <t>poids EPP</t>
    <phoneticPr fontId="1" type="noConversion"/>
  </si>
  <si>
    <t>Calcul du CG</t>
    <phoneticPr fontId="1" type="noConversion"/>
  </si>
  <si>
    <t>poids</t>
    <phoneticPr fontId="1" type="noConversion"/>
  </si>
  <si>
    <t>12,20 dm2 triangle tronqué x 1,074grs = 13,1 grs</t>
  </si>
  <si>
    <t>11 dm2 pour 2 triangle x 1,074 = 11,814 grs à 26,66 cm</t>
  </si>
  <si>
    <t>1,2 dm2 pour rectangle x 1,074 = 1,28 grs à 20 cm</t>
  </si>
  <si>
    <t>10,44 dm2 rectangle x 1,074grs = 11,2 grs à 49 cm</t>
  </si>
  <si>
    <t>distance du nez</t>
    <phoneticPr fontId="1" type="noConversion"/>
  </si>
  <si>
    <t>vitesse de décrochage</t>
    <phoneticPr fontId="1" type="noConversion"/>
  </si>
  <si>
    <t>V=2,212848*racine(P*0.035274/(S*0.1076391))/K</t>
    <phoneticPr fontId="1" type="noConversion"/>
  </si>
  <si>
    <t>grs</t>
    <phoneticPr fontId="1" type="noConversion"/>
  </si>
  <si>
    <r>
      <t>V</t>
    </r>
    <r>
      <rPr>
        <vertAlign val="subscript"/>
        <sz val="10"/>
        <rFont val="Verdana"/>
      </rPr>
      <t>déc</t>
    </r>
    <phoneticPr fontId="1" type="noConversion"/>
  </si>
  <si>
    <t>vitesse (m/s)</t>
    <phoneticPr fontId="1" type="noConversion"/>
  </si>
  <si>
    <t>P</t>
    <phoneticPr fontId="1" type="noConversion"/>
  </si>
  <si>
    <t>S</t>
    <phoneticPr fontId="1" type="noConversion"/>
  </si>
  <si>
    <r>
      <t>dm</t>
    </r>
    <r>
      <rPr>
        <vertAlign val="superscript"/>
        <sz val="10"/>
        <rFont val="Verdana"/>
      </rPr>
      <t>2</t>
    </r>
    <phoneticPr fontId="1" type="noConversion"/>
  </si>
  <si>
    <r>
      <t>K</t>
    </r>
    <r>
      <rPr>
        <vertAlign val="subscript"/>
        <sz val="10"/>
        <rFont val="Verdana"/>
      </rPr>
      <t>profil</t>
    </r>
    <phoneticPr fontId="1" type="noConversion"/>
  </si>
  <si>
    <t>biconvexe</t>
    <phoneticPr fontId="1" type="noConversion"/>
  </si>
  <si>
    <t>intrados plan</t>
    <phoneticPr fontId="1" type="noConversion"/>
  </si>
  <si>
    <t>PT19</t>
    <phoneticPr fontId="1" type="noConversion"/>
  </si>
  <si>
    <t>K</t>
    <phoneticPr fontId="1" type="noConversion"/>
  </si>
  <si>
    <r>
      <t>V</t>
    </r>
    <r>
      <rPr>
        <vertAlign val="subscript"/>
        <sz val="10"/>
        <rFont val="Verdana"/>
      </rPr>
      <t>déc</t>
    </r>
    <phoneticPr fontId="1" type="noConversion"/>
  </si>
  <si>
    <t>m/s</t>
    <phoneticPr fontId="1" type="noConversion"/>
  </si>
  <si>
    <t>Km/H</t>
    <phoneticPr fontId="1" type="noConversion"/>
  </si>
  <si>
    <t>moteur</t>
    <phoneticPr fontId="1" type="noConversion"/>
  </si>
  <si>
    <t>watts</t>
    <phoneticPr fontId="1" type="noConversion"/>
  </si>
  <si>
    <t>trainer</t>
    <phoneticPr fontId="1" type="noConversion"/>
  </si>
  <si>
    <t>Watts/Kg</t>
    <phoneticPr fontId="1" type="noConversion"/>
  </si>
  <si>
    <t>acro</t>
    <phoneticPr fontId="1" type="noConversion"/>
  </si>
  <si>
    <t>racer</t>
    <phoneticPr fontId="1" type="noConversion"/>
  </si>
</sst>
</file>

<file path=xl/styles.xml><?xml version="1.0" encoding="utf-8"?>
<styleSheet xmlns="http://schemas.openxmlformats.org/spreadsheetml/2006/main">
  <fonts count="12">
    <font>
      <sz val="10"/>
      <name val="Verdana"/>
    </font>
    <font>
      <sz val="8"/>
      <name val="Verdana"/>
    </font>
    <font>
      <sz val="12"/>
      <name val="Verdana"/>
    </font>
    <font>
      <vertAlign val="superscript"/>
      <sz val="10"/>
      <name val="Verdana"/>
    </font>
    <font>
      <vertAlign val="subscript"/>
      <sz val="10"/>
      <name val="Verdana"/>
    </font>
    <font>
      <sz val="10"/>
      <name val="Verdana"/>
    </font>
    <font>
      <u/>
      <sz val="10"/>
      <name val="Verdana"/>
    </font>
    <font>
      <sz val="10"/>
      <name val="Verdana"/>
    </font>
    <font>
      <sz val="24"/>
      <name val="Verdana"/>
    </font>
    <font>
      <sz val="10"/>
      <name val="Verdana"/>
    </font>
    <font>
      <sz val="14"/>
      <name val="Verdana"/>
    </font>
    <font>
      <sz val="1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/>
    <xf numFmtId="0" fontId="5" fillId="0" borderId="0" xfId="0" applyFont="1" applyFill="1" applyBorder="1" applyAlignment="1">
      <alignment horizontal="left" indent="1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8" fontId="10" fillId="0" borderId="0" xfId="0" applyNumberFormat="1" applyFont="1"/>
    <xf numFmtId="0" fontId="11" fillId="0" borderId="0" xfId="0" applyFont="1"/>
    <xf numFmtId="0" fontId="11" fillId="0" borderId="0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X47"/>
  <sheetViews>
    <sheetView tabSelected="1" workbookViewId="0">
      <selection activeCell="M47" sqref="M47"/>
    </sheetView>
  </sheetViews>
  <sheetFormatPr baseColWidth="10" defaultRowHeight="13"/>
  <cols>
    <col min="1" max="1" width="15.42578125" style="3" bestFit="1" customWidth="1"/>
    <col min="2" max="16384" width="10.7109375" style="3"/>
  </cols>
  <sheetData>
    <row r="1" spans="1:13" ht="16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>
      <c r="A2" s="4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10</v>
      </c>
      <c r="J2" s="2" t="s">
        <v>9</v>
      </c>
      <c r="K2" s="2"/>
    </row>
    <row r="3" spans="1:13">
      <c r="A3" s="4" t="s">
        <v>18</v>
      </c>
      <c r="B3" s="2">
        <v>48</v>
      </c>
      <c r="C3" s="2">
        <v>28</v>
      </c>
      <c r="D3" s="2">
        <v>4</v>
      </c>
      <c r="E3" s="2">
        <v>8</v>
      </c>
      <c r="F3" s="2">
        <v>5</v>
      </c>
      <c r="G3" s="2">
        <v>36</v>
      </c>
      <c r="H3" s="2">
        <v>4</v>
      </c>
      <c r="I3" s="3">
        <f>J3+SUM(B3:H3)</f>
        <v>178</v>
      </c>
      <c r="J3" s="2">
        <v>45</v>
      </c>
      <c r="K3" s="2"/>
    </row>
    <row r="4" spans="1:13">
      <c r="A4" s="4" t="s">
        <v>23</v>
      </c>
      <c r="B4" s="2">
        <v>370</v>
      </c>
      <c r="C4" s="2">
        <v>311</v>
      </c>
      <c r="D4" s="2">
        <v>354</v>
      </c>
      <c r="E4" s="2">
        <v>343</v>
      </c>
      <c r="F4" s="2">
        <v>525</v>
      </c>
      <c r="G4" s="2">
        <v>333</v>
      </c>
      <c r="H4" s="2">
        <v>405</v>
      </c>
      <c r="I4" s="2">
        <v>290</v>
      </c>
      <c r="J4" s="2">
        <f>J5/J3</f>
        <v>105.75555555555556</v>
      </c>
      <c r="K4" s="2"/>
    </row>
    <row r="5" spans="1:13">
      <c r="A5" s="4" t="s">
        <v>8</v>
      </c>
      <c r="B5" s="2">
        <f>B3*B4</f>
        <v>17760</v>
      </c>
      <c r="C5" s="2">
        <f t="shared" ref="C5:I5" si="0">C3*C4</f>
        <v>8708</v>
      </c>
      <c r="D5" s="2">
        <f t="shared" si="0"/>
        <v>1416</v>
      </c>
      <c r="E5" s="2">
        <f t="shared" si="0"/>
        <v>2744</v>
      </c>
      <c r="F5" s="2">
        <f t="shared" si="0"/>
        <v>2625</v>
      </c>
      <c r="G5" s="2">
        <f t="shared" si="0"/>
        <v>11988</v>
      </c>
      <c r="H5" s="2">
        <f t="shared" si="0"/>
        <v>1620</v>
      </c>
      <c r="I5" s="2">
        <f t="shared" si="0"/>
        <v>51620</v>
      </c>
      <c r="J5" s="3">
        <f>I5-SUM(B5:H5)</f>
        <v>4759</v>
      </c>
      <c r="K5" s="2"/>
    </row>
    <row r="6" spans="1:13">
      <c r="A6" s="4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3">
      <c r="A7" s="4"/>
      <c r="B7" s="2"/>
      <c r="C7" s="2"/>
      <c r="D7" s="2"/>
      <c r="E7" s="2"/>
      <c r="F7" s="2"/>
      <c r="G7" s="2"/>
      <c r="H7" s="2"/>
      <c r="I7" s="2"/>
      <c r="J7" s="2"/>
      <c r="K7" s="2"/>
      <c r="M7" s="2"/>
    </row>
    <row r="8" spans="1:13">
      <c r="A8" s="4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3">
      <c r="A9" s="4"/>
      <c r="B9" s="2"/>
      <c r="C9" s="2"/>
      <c r="D9" s="2"/>
      <c r="E9" s="2"/>
      <c r="F9" s="2" t="s">
        <v>16</v>
      </c>
      <c r="G9" s="2"/>
      <c r="H9" s="2"/>
      <c r="I9" s="2"/>
      <c r="J9" s="2"/>
      <c r="K9" s="2"/>
    </row>
    <row r="10" spans="1:13">
      <c r="A10" s="2" t="s">
        <v>14</v>
      </c>
      <c r="B10" s="2">
        <v>11</v>
      </c>
      <c r="C10" s="2" t="s">
        <v>11</v>
      </c>
      <c r="D10" s="2"/>
      <c r="E10" s="2"/>
      <c r="F10" s="2">
        <f>B10*1.074</f>
        <v>11.814</v>
      </c>
      <c r="G10" s="2"/>
      <c r="H10" s="2"/>
      <c r="I10" s="2"/>
      <c r="J10" s="2"/>
      <c r="K10" s="2"/>
    </row>
    <row r="11" spans="1:13">
      <c r="A11" s="2"/>
      <c r="B11" s="2">
        <v>1.2</v>
      </c>
      <c r="C11" s="2" t="s">
        <v>12</v>
      </c>
      <c r="D11" s="2"/>
      <c r="E11" s="2"/>
      <c r="F11" s="2">
        <f t="shared" ref="F11:F13" si="1">B11*1.074</f>
        <v>1.2887999999999999</v>
      </c>
      <c r="G11" s="2"/>
      <c r="H11" s="2"/>
      <c r="I11" s="2"/>
      <c r="J11" s="2"/>
      <c r="K11" s="2"/>
    </row>
    <row r="12" spans="1:13" ht="16">
      <c r="A12" s="1"/>
      <c r="B12" s="2">
        <v>10.44</v>
      </c>
      <c r="C12" s="2" t="s">
        <v>13</v>
      </c>
      <c r="D12" s="2"/>
      <c r="E12" s="2"/>
      <c r="F12" s="2">
        <f t="shared" si="1"/>
        <v>11.21256</v>
      </c>
      <c r="G12" s="2"/>
      <c r="H12" s="2"/>
      <c r="I12" s="2"/>
      <c r="J12" s="2"/>
      <c r="K12" s="2"/>
    </row>
    <row r="13" spans="1:13">
      <c r="A13" s="3" t="s">
        <v>15</v>
      </c>
      <c r="B13" s="3">
        <f>B10+B11+B12</f>
        <v>22.64</v>
      </c>
      <c r="E13" s="2"/>
      <c r="F13" s="2">
        <f t="shared" si="1"/>
        <v>24.315360000000002</v>
      </c>
      <c r="G13" s="2"/>
      <c r="H13" s="2"/>
      <c r="I13" s="2"/>
      <c r="J13" s="2"/>
      <c r="K13" s="2"/>
    </row>
    <row r="14" spans="1:13">
      <c r="E14" s="2"/>
      <c r="F14" s="2"/>
      <c r="G14" s="2"/>
      <c r="H14" s="2"/>
      <c r="I14" s="2"/>
      <c r="J14" s="2"/>
      <c r="K14" s="2"/>
    </row>
    <row r="15" spans="1:13">
      <c r="E15" s="2"/>
      <c r="F15" s="2"/>
      <c r="G15" s="2"/>
      <c r="H15" s="2"/>
      <c r="I15" s="2"/>
      <c r="J15" s="2"/>
      <c r="K15" s="2"/>
      <c r="M15" s="2"/>
    </row>
    <row r="16" spans="1:13">
      <c r="E16" s="2"/>
      <c r="F16" s="2"/>
      <c r="G16" s="2"/>
      <c r="H16" s="2"/>
      <c r="I16" s="2"/>
      <c r="J16" s="2"/>
      <c r="K16" s="2"/>
      <c r="M16" s="2"/>
    </row>
    <row r="17" spans="1:24">
      <c r="E17" s="2"/>
      <c r="F17" s="2"/>
      <c r="G17" s="2"/>
      <c r="H17" s="2"/>
      <c r="I17" s="2"/>
      <c r="J17" s="2"/>
      <c r="K17" s="2"/>
      <c r="M17" s="2"/>
    </row>
    <row r="18" spans="1:2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M18" s="2"/>
    </row>
    <row r="19" spans="1:2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24" s="7" customFormat="1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24" s="7" customFormat="1">
      <c r="A21" s="6"/>
      <c r="B21" s="6"/>
      <c r="C21" s="6"/>
      <c r="D21" s="6"/>
      <c r="E21" s="6"/>
      <c r="F21" s="6"/>
      <c r="G21" s="3" t="s">
        <v>24</v>
      </c>
      <c r="H21" s="3"/>
      <c r="I21" s="3"/>
      <c r="J21" s="3"/>
      <c r="K21" s="3"/>
    </row>
    <row r="22" spans="1:24" s="7" customFormat="1">
      <c r="A22" s="6"/>
      <c r="B22" s="6"/>
      <c r="C22" s="6"/>
      <c r="D22" s="6"/>
      <c r="E22" s="6"/>
      <c r="F22" s="6"/>
      <c r="G22" s="3"/>
      <c r="H22" s="3"/>
      <c r="I22" s="3"/>
      <c r="J22" s="3"/>
      <c r="K22" s="3"/>
    </row>
    <row r="23" spans="1:24" s="7" customFormat="1">
      <c r="A23" s="6"/>
      <c r="B23" s="6"/>
      <c r="C23" s="6"/>
      <c r="D23" s="6"/>
      <c r="E23" s="6"/>
      <c r="F23" s="6"/>
      <c r="G23" s="3" t="s">
        <v>25</v>
      </c>
      <c r="H23" s="3"/>
      <c r="I23" s="3"/>
      <c r="J23" s="3"/>
      <c r="K23" s="3"/>
    </row>
    <row r="24" spans="1:24" s="7" customFormat="1">
      <c r="A24" s="4" t="s">
        <v>19</v>
      </c>
      <c r="B24" s="2"/>
      <c r="C24" s="2"/>
      <c r="D24" s="2"/>
      <c r="E24" s="6"/>
      <c r="F24" s="6"/>
      <c r="G24" s="3"/>
      <c r="H24" s="3"/>
      <c r="I24" s="3"/>
      <c r="J24" s="3"/>
      <c r="K24" s="3"/>
    </row>
    <row r="25" spans="1:24" s="7" customFormat="1" ht="15">
      <c r="A25" s="4" t="s">
        <v>20</v>
      </c>
      <c r="B25" s="2"/>
      <c r="C25" s="2"/>
      <c r="D25" s="2"/>
      <c r="E25" s="6"/>
      <c r="F25" s="6"/>
      <c r="G25" s="3" t="s">
        <v>27</v>
      </c>
      <c r="H25" s="3" t="s">
        <v>28</v>
      </c>
      <c r="I25" s="3"/>
      <c r="J25" s="3"/>
      <c r="K25" s="3"/>
    </row>
    <row r="26" spans="1:24" s="11" customFormat="1" ht="14" customHeight="1">
      <c r="A26" s="4" t="s">
        <v>21</v>
      </c>
      <c r="B26" s="2"/>
      <c r="C26" s="2"/>
      <c r="D26" s="2"/>
      <c r="E26" s="6"/>
      <c r="F26" s="6"/>
      <c r="G26" s="3" t="s">
        <v>29</v>
      </c>
      <c r="H26" s="3" t="s">
        <v>26</v>
      </c>
      <c r="I26" s="3"/>
      <c r="J26" s="3"/>
      <c r="K26" s="3"/>
      <c r="L26" s="7"/>
      <c r="M26" s="8"/>
      <c r="N26" s="9"/>
      <c r="O26" s="9"/>
      <c r="P26" s="9"/>
      <c r="Q26" s="9"/>
      <c r="R26" s="9"/>
      <c r="S26" s="9"/>
      <c r="T26" s="9"/>
      <c r="U26" s="9"/>
      <c r="V26" s="9"/>
      <c r="W26" s="9"/>
      <c r="X26" s="10"/>
    </row>
    <row r="27" spans="1:24" s="11" customFormat="1" ht="15">
      <c r="A27" s="4"/>
      <c r="B27" s="2"/>
      <c r="C27" s="2"/>
      <c r="D27" s="2"/>
      <c r="E27" s="12"/>
      <c r="F27" s="12"/>
      <c r="G27" s="3" t="s">
        <v>30</v>
      </c>
      <c r="H27" s="3" t="s">
        <v>31</v>
      </c>
      <c r="I27" s="3"/>
      <c r="J27" s="3"/>
      <c r="K27" s="3"/>
    </row>
    <row r="28" spans="1:24" s="7" customFormat="1" ht="15">
      <c r="A28" s="4" t="s">
        <v>22</v>
      </c>
      <c r="B28" s="2"/>
      <c r="C28" s="2"/>
      <c r="D28" s="2"/>
      <c r="E28" s="6"/>
      <c r="F28" s="6"/>
      <c r="G28" s="3" t="s">
        <v>32</v>
      </c>
      <c r="H28" s="3"/>
      <c r="I28" s="3"/>
      <c r="J28" s="3"/>
      <c r="K28" s="3"/>
    </row>
    <row r="29" spans="1:24" s="7" customFormat="1">
      <c r="A29" s="6"/>
      <c r="B29" s="6"/>
      <c r="C29" s="6"/>
      <c r="D29" s="6"/>
      <c r="E29" s="6"/>
      <c r="F29" s="6"/>
      <c r="G29" s="3" t="s">
        <v>33</v>
      </c>
      <c r="H29" s="3">
        <v>0.9</v>
      </c>
      <c r="I29" s="3"/>
      <c r="J29" s="3"/>
      <c r="K29" s="3"/>
    </row>
    <row r="30" spans="1:24" s="7" customFormat="1">
      <c r="A30" s="6"/>
      <c r="B30" s="6"/>
      <c r="C30" s="6"/>
      <c r="D30" s="6"/>
      <c r="E30" s="6"/>
      <c r="F30" s="6"/>
      <c r="G30" s="3" t="s">
        <v>34</v>
      </c>
      <c r="H30" s="3">
        <v>1</v>
      </c>
      <c r="I30" s="3"/>
      <c r="J30" s="3"/>
      <c r="K30" s="3"/>
    </row>
    <row r="31" spans="1:24" s="11" customFormat="1" ht="15" customHeight="1">
      <c r="A31" s="6"/>
      <c r="B31" s="6"/>
      <c r="C31" s="6"/>
      <c r="D31" s="6"/>
      <c r="E31" s="6"/>
      <c r="F31" s="6"/>
      <c r="G31" s="3"/>
      <c r="H31" s="3"/>
      <c r="I31" s="3"/>
      <c r="J31" s="3"/>
      <c r="K31" s="3"/>
      <c r="L31" s="7"/>
      <c r="M31" s="8"/>
      <c r="N31" s="9"/>
      <c r="O31" s="9"/>
      <c r="P31" s="9"/>
      <c r="Q31" s="9"/>
      <c r="R31" s="9"/>
      <c r="S31" s="9"/>
      <c r="T31" s="9"/>
      <c r="U31" s="9"/>
      <c r="V31" s="9"/>
      <c r="W31" s="10"/>
    </row>
    <row r="32" spans="1:24" s="7" customFormat="1">
      <c r="A32" s="5"/>
      <c r="B32" s="6"/>
      <c r="C32" s="6"/>
      <c r="D32" s="6"/>
      <c r="E32" s="6"/>
      <c r="F32" s="6"/>
      <c r="G32" s="3" t="s">
        <v>35</v>
      </c>
      <c r="H32" s="3"/>
      <c r="I32" s="3"/>
      <c r="J32" s="3"/>
      <c r="K32" s="3"/>
    </row>
    <row r="33" spans="1:11" s="7" customFormat="1">
      <c r="A33" s="6"/>
      <c r="B33" s="6"/>
      <c r="C33" s="6"/>
      <c r="D33" s="6"/>
      <c r="E33" s="6"/>
      <c r="F33" s="6"/>
      <c r="G33" s="3" t="s">
        <v>29</v>
      </c>
      <c r="H33" s="3">
        <f>I3</f>
        <v>178</v>
      </c>
      <c r="I33" s="3" t="s">
        <v>26</v>
      </c>
      <c r="J33" s="3"/>
      <c r="K33" s="3"/>
    </row>
    <row r="34" spans="1:11" s="7" customFormat="1" ht="15">
      <c r="A34" s="6"/>
      <c r="B34" s="6"/>
      <c r="C34" s="6"/>
      <c r="D34" s="6"/>
      <c r="E34" s="6"/>
      <c r="F34" s="6"/>
      <c r="G34" s="3" t="s">
        <v>30</v>
      </c>
      <c r="H34" s="3">
        <f>B13</f>
        <v>22.64</v>
      </c>
      <c r="I34" s="3" t="s">
        <v>31</v>
      </c>
      <c r="J34" s="3"/>
      <c r="K34" s="3"/>
    </row>
    <row r="35" spans="1:11" s="7" customFormat="1">
      <c r="A35" s="6"/>
      <c r="B35" s="6"/>
      <c r="C35" s="6"/>
      <c r="D35" s="6"/>
      <c r="E35" s="6"/>
      <c r="F35" s="6"/>
      <c r="G35" s="3" t="s">
        <v>36</v>
      </c>
      <c r="H35" s="3">
        <v>1</v>
      </c>
      <c r="I35" s="3"/>
      <c r="J35" s="3"/>
      <c r="K35" s="3"/>
    </row>
    <row r="36" spans="1:11" s="7" customFormat="1">
      <c r="A36" s="5"/>
      <c r="B36" s="6"/>
      <c r="C36" s="6"/>
      <c r="D36" s="6"/>
      <c r="E36" s="6"/>
      <c r="F36" s="6"/>
      <c r="G36" s="3"/>
      <c r="H36" s="3"/>
      <c r="I36" s="3"/>
      <c r="J36" s="3"/>
      <c r="K36" s="3"/>
    </row>
    <row r="37" spans="1:11" s="7" customFormat="1">
      <c r="A37" s="6"/>
      <c r="B37" s="6"/>
      <c r="C37" s="6"/>
      <c r="D37" s="6"/>
      <c r="E37" s="6"/>
      <c r="F37" s="6"/>
      <c r="G37" s="3"/>
      <c r="H37" s="3"/>
      <c r="I37" s="3"/>
      <c r="J37" s="3"/>
      <c r="K37" s="3"/>
    </row>
    <row r="38" spans="1:11" s="7" customFormat="1" ht="15">
      <c r="A38" s="6"/>
      <c r="B38" s="6"/>
      <c r="C38" s="6"/>
      <c r="D38" s="6"/>
      <c r="E38" s="6"/>
      <c r="F38" s="6"/>
      <c r="G38" s="3" t="s">
        <v>37</v>
      </c>
      <c r="H38" s="3">
        <f>2.212848*SQRT(H33*0.035274/(H34*0.1076391))/H35</f>
        <v>3.551940643130179</v>
      </c>
      <c r="I38" s="3" t="s">
        <v>38</v>
      </c>
      <c r="J38" s="3"/>
      <c r="K38" s="3"/>
    </row>
    <row r="39" spans="1:11" s="7" customFormat="1">
      <c r="A39" s="6"/>
      <c r="B39" s="6"/>
      <c r="C39" s="6"/>
      <c r="D39" s="6"/>
      <c r="E39" s="6"/>
      <c r="F39" s="6"/>
      <c r="G39" s="3"/>
      <c r="H39" s="3">
        <f>H38*3.6</f>
        <v>12.786986315268644</v>
      </c>
      <c r="I39" s="3" t="s">
        <v>39</v>
      </c>
      <c r="J39" s="3"/>
      <c r="K39" s="3"/>
    </row>
    <row r="40" spans="1:11" s="7" customFormat="1">
      <c r="A40" s="5"/>
      <c r="B40" s="6"/>
      <c r="C40" s="6"/>
      <c r="D40" s="6"/>
      <c r="E40" s="6"/>
      <c r="F40" s="6"/>
      <c r="G40" s="3" t="s">
        <v>40</v>
      </c>
      <c r="H40" s="3">
        <f>H47*H33/1000</f>
        <v>60.164000000000001</v>
      </c>
      <c r="I40" s="3" t="s">
        <v>41</v>
      </c>
      <c r="J40" s="3"/>
      <c r="K40" s="3"/>
    </row>
    <row r="41" spans="1:11" s="7" customFormat="1">
      <c r="A41" s="6"/>
      <c r="B41" s="6"/>
      <c r="C41" s="6"/>
      <c r="D41" s="6"/>
      <c r="E41" s="6"/>
      <c r="F41" s="6"/>
      <c r="G41" s="3"/>
      <c r="H41" s="3"/>
      <c r="I41" s="3"/>
      <c r="J41" s="3"/>
      <c r="K41" s="3"/>
    </row>
    <row r="42" spans="1:11" ht="16">
      <c r="A42" s="1"/>
      <c r="B42" s="2"/>
      <c r="C42" s="2"/>
      <c r="D42" s="2"/>
      <c r="E42" s="2"/>
      <c r="F42" s="2"/>
    </row>
    <row r="43" spans="1:11">
      <c r="A43" s="2"/>
      <c r="B43" s="2"/>
      <c r="C43" s="2"/>
      <c r="D43" s="2"/>
      <c r="E43" s="2"/>
      <c r="F43" s="2"/>
    </row>
    <row r="44" spans="1:11">
      <c r="A44" s="2"/>
      <c r="B44" s="2"/>
      <c r="C44" s="2"/>
      <c r="D44" s="2"/>
      <c r="E44" s="2"/>
      <c r="F44" s="2"/>
      <c r="G44" s="3" t="s">
        <v>42</v>
      </c>
      <c r="H44" s="3">
        <v>188</v>
      </c>
      <c r="I44" s="3" t="s">
        <v>43</v>
      </c>
    </row>
    <row r="45" spans="1:11">
      <c r="A45" s="2"/>
      <c r="B45" s="2"/>
      <c r="C45" s="2"/>
      <c r="D45" s="2"/>
      <c r="E45" s="2"/>
      <c r="F45" s="2"/>
      <c r="G45" s="3" t="s">
        <v>44</v>
      </c>
      <c r="H45" s="3">
        <v>250</v>
      </c>
      <c r="I45" s="3" t="s">
        <v>43</v>
      </c>
    </row>
    <row r="46" spans="1:11">
      <c r="A46" s="2"/>
      <c r="B46" s="2"/>
      <c r="C46" s="2"/>
      <c r="D46" s="2"/>
      <c r="E46" s="2"/>
      <c r="F46" s="2"/>
      <c r="G46" s="3" t="s">
        <v>45</v>
      </c>
      <c r="H46" s="3">
        <v>300</v>
      </c>
      <c r="I46" s="3" t="s">
        <v>43</v>
      </c>
    </row>
    <row r="47" spans="1:11">
      <c r="G47" s="3" t="s">
        <v>0</v>
      </c>
      <c r="H47" s="3">
        <v>338</v>
      </c>
      <c r="I47" s="3" t="s">
        <v>43</v>
      </c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8:A51"/>
  <sheetViews>
    <sheetView workbookViewId="0">
      <selection activeCell="B56" sqref="A1:XFD1048576"/>
    </sheetView>
  </sheetViews>
  <sheetFormatPr baseColWidth="10" defaultRowHeight="13"/>
  <sheetData>
    <row r="8" ht="15"/>
    <row r="10" ht="15"/>
    <row r="13" ht="15"/>
    <row r="15" ht="15"/>
    <row r="32" ht="15"/>
    <row r="51" ht="15"/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2217 20t 860Kv</vt:lpstr>
    </vt:vector>
  </TitlesOfParts>
  <Company>_x0007_Singers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Singers</dc:creator>
  <cp:lastModifiedBy>Tom Singers</cp:lastModifiedBy>
  <dcterms:created xsi:type="dcterms:W3CDTF">2013-11-17T19:33:03Z</dcterms:created>
  <dcterms:modified xsi:type="dcterms:W3CDTF">2016-01-08T11:10:14Z</dcterms:modified>
</cp:coreProperties>
</file>